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3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'Sheet1'!$A$1:$V$37</definedName>
  </definedNames>
  <calcPr fullCalcOnLoad="1"/>
</workbook>
</file>

<file path=xl/sharedStrings.xml><?xml version="1.0" encoding="utf-8"?>
<sst xmlns="http://schemas.openxmlformats.org/spreadsheetml/2006/main" count="188" uniqueCount="64">
  <si>
    <t>Front Runner</t>
  </si>
  <si>
    <t>Sail #</t>
  </si>
  <si>
    <t>Name</t>
  </si>
  <si>
    <t>Position</t>
  </si>
  <si>
    <t>Total</t>
  </si>
  <si>
    <t>Matt Braun</t>
  </si>
  <si>
    <t>Chris Rouzie</t>
  </si>
  <si>
    <t>Flying Scot</t>
  </si>
  <si>
    <t>John Hubbard</t>
  </si>
  <si>
    <t>Jim Hess</t>
  </si>
  <si>
    <t>DNF 8</t>
  </si>
  <si>
    <t>Phil Webb</t>
  </si>
  <si>
    <t>Mike Massie</t>
  </si>
  <si>
    <t>John Berry</t>
  </si>
  <si>
    <t>Laser</t>
  </si>
  <si>
    <t>Alain Vincey</t>
  </si>
  <si>
    <t>DNF 4</t>
  </si>
  <si>
    <t>Bill Spencer</t>
  </si>
  <si>
    <t>Lee Farinholt</t>
  </si>
  <si>
    <t>Joe Williams</t>
  </si>
  <si>
    <t>DNS 7</t>
  </si>
  <si>
    <t>Mobjack</t>
  </si>
  <si>
    <t>Jerry Desvernine</t>
  </si>
  <si>
    <t>Hinkle/Bryde</t>
  </si>
  <si>
    <t>Ric Bauer</t>
  </si>
  <si>
    <t>Noel Clinard</t>
  </si>
  <si>
    <t>Mike Schmidt</t>
  </si>
  <si>
    <t>DNS 4</t>
  </si>
  <si>
    <t>DNS 8</t>
  </si>
  <si>
    <t>Jon Deutsch</t>
  </si>
  <si>
    <t>Brad Squires</t>
  </si>
  <si>
    <t>DNF 5</t>
  </si>
  <si>
    <t>DNS 5</t>
  </si>
  <si>
    <t>Case Whittemore</t>
  </si>
  <si>
    <t>DNC 4</t>
  </si>
  <si>
    <t>David Lee</t>
  </si>
  <si>
    <t>Len Guenther</t>
  </si>
  <si>
    <t>DNS 9</t>
  </si>
  <si>
    <t>Rob Whittemore</t>
  </si>
  <si>
    <t>Tom Roberts</t>
  </si>
  <si>
    <t>Mike Karn</t>
  </si>
  <si>
    <t>DNC 8</t>
  </si>
  <si>
    <t>Chris Schmitt/Grayson</t>
  </si>
  <si>
    <t xml:space="preserve">Day 4 </t>
  </si>
  <si>
    <t>Day 4</t>
  </si>
  <si>
    <t>Series</t>
  </si>
  <si>
    <t>Totals</t>
  </si>
  <si>
    <t>DNS 3</t>
  </si>
  <si>
    <t>Tom O'Connell</t>
  </si>
  <si>
    <t>DNC 13</t>
  </si>
  <si>
    <t>DNS 10</t>
  </si>
  <si>
    <t>Jere Dennison</t>
  </si>
  <si>
    <t>Mike Toms</t>
  </si>
  <si>
    <t>DNS 6</t>
  </si>
  <si>
    <t>Throw</t>
  </si>
  <si>
    <t>Out</t>
  </si>
  <si>
    <t>After</t>
  </si>
  <si>
    <t>Throw Out</t>
  </si>
  <si>
    <t>Standings</t>
  </si>
  <si>
    <t>Spring Series Daily and Overall Standings</t>
  </si>
  <si>
    <t>DAY ONE</t>
  </si>
  <si>
    <t>DAY TWO</t>
  </si>
  <si>
    <t>DAY THREE</t>
  </si>
  <si>
    <t>DAY FOUR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</si>
</sst>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2" width="18.00390625" style="0" customWidth="1"/>
    <col min="3" max="6" width="7.8515625" style="0" customWidth="1"/>
    <col min="7" max="7" width="7.7109375" style="0" customWidth="1"/>
    <col min="8" max="8" width="8.140625" style="0" customWidth="1"/>
    <col min="9" max="15" width="7.8515625" style="0" customWidth="1"/>
    <col min="16" max="16" width="8.140625" style="0" customWidth="1"/>
    <col min="17" max="17" width="9.28125" style="0" customWidth="1"/>
    <col min="18" max="18" width="7.00390625" style="0" customWidth="1"/>
    <col min="19" max="19" width="7.140625" style="0" customWidth="1"/>
    <col min="20" max="20" width="6.57421875" style="0" customWidth="1"/>
  </cols>
  <sheetData>
    <row r="1" spans="1:20" ht="12.75">
      <c r="A1" s="1" t="s">
        <v>59</v>
      </c>
      <c r="T1" s="3"/>
    </row>
    <row r="2" spans="1:20" ht="12.75">
      <c r="A2" s="1"/>
      <c r="T2" s="3"/>
    </row>
    <row r="3" spans="4:14" ht="15">
      <c r="D3" s="19" t="s">
        <v>60</v>
      </c>
      <c r="H3" s="20" t="s">
        <v>61</v>
      </c>
      <c r="K3" s="20" t="s">
        <v>62</v>
      </c>
      <c r="N3" s="21" t="s">
        <v>63</v>
      </c>
    </row>
    <row r="4" spans="1:22" ht="12.75">
      <c r="A4" s="1" t="s">
        <v>1</v>
      </c>
      <c r="B4" s="1" t="s">
        <v>2</v>
      </c>
      <c r="C4" s="4">
        <v>1</v>
      </c>
      <c r="D4" s="5">
        <v>2</v>
      </c>
      <c r="E4" s="5">
        <v>3</v>
      </c>
      <c r="F4" s="6">
        <v>4</v>
      </c>
      <c r="G4" s="4">
        <v>1</v>
      </c>
      <c r="H4" s="6">
        <v>2</v>
      </c>
      <c r="I4" s="4">
        <v>1</v>
      </c>
      <c r="J4" s="5">
        <v>2</v>
      </c>
      <c r="K4" s="5">
        <v>3</v>
      </c>
      <c r="L4" s="6">
        <v>4</v>
      </c>
      <c r="M4" s="4">
        <v>1</v>
      </c>
      <c r="N4" s="5">
        <v>2</v>
      </c>
      <c r="O4" s="6">
        <v>3</v>
      </c>
      <c r="P4" s="15" t="s">
        <v>43</v>
      </c>
      <c r="Q4" s="15" t="s">
        <v>44</v>
      </c>
      <c r="R4" s="15"/>
      <c r="S4" s="1" t="s">
        <v>45</v>
      </c>
      <c r="T4" s="18" t="s">
        <v>54</v>
      </c>
      <c r="U4" s="18" t="s">
        <v>56</v>
      </c>
      <c r="V4" s="18" t="s">
        <v>58</v>
      </c>
    </row>
    <row r="5" spans="1:21" ht="12.75">
      <c r="A5" s="1" t="s">
        <v>0</v>
      </c>
      <c r="C5" s="7"/>
      <c r="D5" s="8"/>
      <c r="E5" s="8"/>
      <c r="F5" s="9"/>
      <c r="G5" s="7"/>
      <c r="H5" s="9"/>
      <c r="I5" s="7"/>
      <c r="J5" s="8"/>
      <c r="K5" s="8"/>
      <c r="L5" s="9"/>
      <c r="M5" s="7"/>
      <c r="N5" s="8"/>
      <c r="O5" s="9"/>
      <c r="P5" s="15" t="s">
        <v>4</v>
      </c>
      <c r="Q5" s="15" t="s">
        <v>3</v>
      </c>
      <c r="R5" s="15"/>
      <c r="S5" s="1" t="s">
        <v>46</v>
      </c>
      <c r="T5" s="18" t="s">
        <v>55</v>
      </c>
      <c r="U5" s="18" t="s">
        <v>57</v>
      </c>
    </row>
    <row r="6" spans="1:22" ht="12.75">
      <c r="A6">
        <v>124</v>
      </c>
      <c r="B6" t="s">
        <v>17</v>
      </c>
      <c r="C6" s="7" t="s">
        <v>32</v>
      </c>
      <c r="D6" s="8"/>
      <c r="E6" s="8"/>
      <c r="F6" s="9"/>
      <c r="G6" s="7">
        <v>2</v>
      </c>
      <c r="H6" s="9">
        <v>1</v>
      </c>
      <c r="I6" s="7">
        <v>4</v>
      </c>
      <c r="J6" s="14">
        <v>3</v>
      </c>
      <c r="K6" s="14">
        <v>2</v>
      </c>
      <c r="L6" s="9">
        <v>3</v>
      </c>
      <c r="M6" s="7" t="s">
        <v>41</v>
      </c>
      <c r="N6" s="14" t="s">
        <v>41</v>
      </c>
      <c r="O6" s="9" t="s">
        <v>41</v>
      </c>
      <c r="P6" s="8">
        <f>8+8+8</f>
        <v>24</v>
      </c>
      <c r="Q6" s="8"/>
      <c r="R6" s="8"/>
      <c r="S6">
        <f>SUM(C6:O6)+5+8+8+8</f>
        <v>44</v>
      </c>
      <c r="T6">
        <v>8</v>
      </c>
      <c r="U6">
        <f>+S6-T6</f>
        <v>36</v>
      </c>
      <c r="V6">
        <v>4</v>
      </c>
    </row>
    <row r="7" spans="1:22" ht="12.75">
      <c r="A7">
        <v>105</v>
      </c>
      <c r="B7" t="s">
        <v>6</v>
      </c>
      <c r="C7" s="7">
        <v>1</v>
      </c>
      <c r="D7" s="8"/>
      <c r="E7" s="8"/>
      <c r="F7" s="9"/>
      <c r="G7" s="7">
        <v>3</v>
      </c>
      <c r="H7" s="9">
        <v>4</v>
      </c>
      <c r="I7" s="7" t="s">
        <v>41</v>
      </c>
      <c r="J7" s="8" t="s">
        <v>41</v>
      </c>
      <c r="K7" s="8" t="s">
        <v>41</v>
      </c>
      <c r="L7" s="9" t="s">
        <v>41</v>
      </c>
      <c r="M7" s="7" t="s">
        <v>41</v>
      </c>
      <c r="N7" s="14" t="s">
        <v>41</v>
      </c>
      <c r="O7" s="9" t="s">
        <v>41</v>
      </c>
      <c r="P7" s="8">
        <f>8+8+8</f>
        <v>24</v>
      </c>
      <c r="Q7" s="8"/>
      <c r="R7" s="8"/>
      <c r="S7">
        <f>SUM(C7:O7)+8+8+8+8+8+8+8</f>
        <v>64</v>
      </c>
      <c r="T7">
        <v>8</v>
      </c>
      <c r="U7">
        <f aca="true" t="shared" si="0" ref="U7:U37">+S7-T7</f>
        <v>56</v>
      </c>
      <c r="V7">
        <v>7</v>
      </c>
    </row>
    <row r="8" spans="1:22" ht="12.75">
      <c r="A8">
        <v>102</v>
      </c>
      <c r="B8" t="s">
        <v>18</v>
      </c>
      <c r="C8" s="7" t="s">
        <v>41</v>
      </c>
      <c r="D8" s="8"/>
      <c r="E8" s="8"/>
      <c r="F8" s="9"/>
      <c r="G8" s="7">
        <v>1</v>
      </c>
      <c r="H8" s="9">
        <v>2</v>
      </c>
      <c r="I8" s="7">
        <v>1</v>
      </c>
      <c r="J8" s="14">
        <v>1</v>
      </c>
      <c r="K8" s="14">
        <v>1</v>
      </c>
      <c r="L8" s="9">
        <v>1</v>
      </c>
      <c r="M8" s="7">
        <v>3</v>
      </c>
      <c r="N8" s="14">
        <v>4</v>
      </c>
      <c r="O8" s="9">
        <v>4</v>
      </c>
      <c r="P8" s="8">
        <f>SUM(M8:O8)</f>
        <v>11</v>
      </c>
      <c r="Q8" s="16">
        <v>5</v>
      </c>
      <c r="R8" s="16"/>
      <c r="S8">
        <f>SUM(C8:O8)+8</f>
        <v>26</v>
      </c>
      <c r="T8">
        <v>8</v>
      </c>
      <c r="U8">
        <f t="shared" si="0"/>
        <v>18</v>
      </c>
      <c r="V8">
        <v>1</v>
      </c>
    </row>
    <row r="9" spans="1:22" ht="12.75">
      <c r="A9" s="2">
        <v>103</v>
      </c>
      <c r="B9" t="s">
        <v>42</v>
      </c>
      <c r="C9" s="7">
        <v>2</v>
      </c>
      <c r="D9" s="8"/>
      <c r="E9" s="8"/>
      <c r="F9" s="9"/>
      <c r="G9" s="7" t="s">
        <v>20</v>
      </c>
      <c r="H9" s="9">
        <v>5</v>
      </c>
      <c r="I9" s="7" t="s">
        <v>41</v>
      </c>
      <c r="J9" s="8" t="s">
        <v>41</v>
      </c>
      <c r="K9" s="8" t="s">
        <v>41</v>
      </c>
      <c r="L9" s="9" t="s">
        <v>41</v>
      </c>
      <c r="M9" s="7">
        <v>4</v>
      </c>
      <c r="N9" s="8">
        <v>5</v>
      </c>
      <c r="O9" s="9">
        <v>1</v>
      </c>
      <c r="P9" s="8">
        <f>SUM(M9:O9)</f>
        <v>10</v>
      </c>
      <c r="Q9" s="16">
        <v>3</v>
      </c>
      <c r="R9" s="16"/>
      <c r="S9">
        <f>SUM(C9:O9)+7+8+8+8+8</f>
        <v>56</v>
      </c>
      <c r="T9">
        <v>8</v>
      </c>
      <c r="U9">
        <f t="shared" si="0"/>
        <v>48</v>
      </c>
      <c r="V9">
        <v>5</v>
      </c>
    </row>
    <row r="10" spans="1:22" ht="12.75">
      <c r="A10">
        <v>111</v>
      </c>
      <c r="B10" t="s">
        <v>19</v>
      </c>
      <c r="C10" s="7" t="s">
        <v>41</v>
      </c>
      <c r="D10" s="8"/>
      <c r="E10" s="8"/>
      <c r="F10" s="9"/>
      <c r="G10" s="7">
        <v>4</v>
      </c>
      <c r="H10" s="9">
        <v>3</v>
      </c>
      <c r="I10" s="7">
        <v>2</v>
      </c>
      <c r="J10" s="14">
        <v>2</v>
      </c>
      <c r="K10" s="14">
        <v>3</v>
      </c>
      <c r="L10" s="9">
        <v>4</v>
      </c>
      <c r="M10" s="7">
        <v>1</v>
      </c>
      <c r="N10" s="14">
        <v>3</v>
      </c>
      <c r="O10" s="9">
        <v>5</v>
      </c>
      <c r="P10" s="8">
        <f>SUM(M10:O10)</f>
        <v>9</v>
      </c>
      <c r="Q10" s="16">
        <v>2</v>
      </c>
      <c r="R10" s="16"/>
      <c r="S10">
        <f>SUM(C10:O10)+8</f>
        <v>35</v>
      </c>
      <c r="T10">
        <v>8</v>
      </c>
      <c r="U10">
        <f t="shared" si="0"/>
        <v>27</v>
      </c>
      <c r="V10">
        <v>2</v>
      </c>
    </row>
    <row r="11" spans="1:22" ht="12.75">
      <c r="A11">
        <v>121</v>
      </c>
      <c r="B11" t="s">
        <v>5</v>
      </c>
      <c r="C11" s="7" t="s">
        <v>31</v>
      </c>
      <c r="D11" s="8"/>
      <c r="E11" s="8"/>
      <c r="F11" s="9"/>
      <c r="G11" s="7">
        <v>5</v>
      </c>
      <c r="H11" s="9">
        <v>6</v>
      </c>
      <c r="I11" s="7">
        <v>3</v>
      </c>
      <c r="J11" s="14">
        <v>4</v>
      </c>
      <c r="K11" s="14">
        <v>4</v>
      </c>
      <c r="L11" s="9">
        <v>2</v>
      </c>
      <c r="M11" s="7">
        <v>5</v>
      </c>
      <c r="N11" s="14">
        <v>2</v>
      </c>
      <c r="O11" s="9">
        <v>3</v>
      </c>
      <c r="P11" s="8">
        <f>SUM(M11:O11)</f>
        <v>10</v>
      </c>
      <c r="Q11" s="16">
        <v>4</v>
      </c>
      <c r="R11" s="16"/>
      <c r="S11">
        <f>SUM(C11:O11)+5</f>
        <v>39</v>
      </c>
      <c r="T11">
        <v>6</v>
      </c>
      <c r="U11">
        <f t="shared" si="0"/>
        <v>33</v>
      </c>
      <c r="V11">
        <v>3</v>
      </c>
    </row>
    <row r="12" spans="1:22" ht="12.75">
      <c r="A12">
        <v>112</v>
      </c>
      <c r="B12" t="s">
        <v>40</v>
      </c>
      <c r="C12" s="7" t="s">
        <v>41</v>
      </c>
      <c r="D12" s="8"/>
      <c r="E12" s="8"/>
      <c r="F12" s="9"/>
      <c r="G12" s="7" t="s">
        <v>41</v>
      </c>
      <c r="H12" s="9" t="s">
        <v>41</v>
      </c>
      <c r="I12" s="7" t="s">
        <v>41</v>
      </c>
      <c r="J12" s="14" t="s">
        <v>41</v>
      </c>
      <c r="K12" s="14" t="s">
        <v>41</v>
      </c>
      <c r="L12" s="9" t="s">
        <v>41</v>
      </c>
      <c r="M12" s="7">
        <v>2</v>
      </c>
      <c r="N12" s="14">
        <v>1</v>
      </c>
      <c r="O12" s="9">
        <v>2</v>
      </c>
      <c r="P12" s="8">
        <f>SUM(M12:O12)</f>
        <v>5</v>
      </c>
      <c r="Q12" s="16">
        <v>1</v>
      </c>
      <c r="R12" s="16"/>
      <c r="S12">
        <f>SUM(C12:O12)+8+8+8+8+8+8+8</f>
        <v>61</v>
      </c>
      <c r="T12">
        <v>8</v>
      </c>
      <c r="U12">
        <f t="shared" si="0"/>
        <v>53</v>
      </c>
      <c r="V12">
        <v>6</v>
      </c>
    </row>
    <row r="13" spans="1:21" ht="12.75">
      <c r="A13" s="1" t="s">
        <v>21</v>
      </c>
      <c r="C13" s="7"/>
      <c r="D13" s="8"/>
      <c r="E13" s="8"/>
      <c r="F13" s="9"/>
      <c r="G13" s="7"/>
      <c r="H13" s="9"/>
      <c r="I13" s="7"/>
      <c r="J13" s="8"/>
      <c r="K13" s="8"/>
      <c r="L13" s="9"/>
      <c r="M13" s="7"/>
      <c r="N13" s="8"/>
      <c r="O13" s="9"/>
      <c r="P13" s="8"/>
      <c r="Q13" s="8"/>
      <c r="R13" s="8"/>
      <c r="U13">
        <f t="shared" si="0"/>
        <v>0</v>
      </c>
    </row>
    <row r="14" spans="1:22" ht="12.75">
      <c r="A14" s="2">
        <v>537</v>
      </c>
      <c r="B14" t="s">
        <v>22</v>
      </c>
      <c r="C14" s="7"/>
      <c r="D14" s="8"/>
      <c r="E14" s="8"/>
      <c r="F14" s="9"/>
      <c r="G14" s="7"/>
      <c r="H14" s="9">
        <v>1</v>
      </c>
      <c r="I14" s="7">
        <v>3</v>
      </c>
      <c r="J14" s="14">
        <v>3</v>
      </c>
      <c r="K14" s="14">
        <v>3</v>
      </c>
      <c r="L14" s="9">
        <v>3</v>
      </c>
      <c r="M14" s="7">
        <v>1</v>
      </c>
      <c r="N14" s="14">
        <v>1</v>
      </c>
      <c r="O14" s="9">
        <v>2</v>
      </c>
      <c r="P14" s="14">
        <v>4</v>
      </c>
      <c r="Q14" s="16">
        <v>1</v>
      </c>
      <c r="R14" s="8"/>
      <c r="S14">
        <f>SUM(C14:O14)</f>
        <v>17</v>
      </c>
      <c r="T14">
        <v>3</v>
      </c>
      <c r="U14">
        <f t="shared" si="0"/>
        <v>14</v>
      </c>
      <c r="V14">
        <v>2</v>
      </c>
    </row>
    <row r="15" spans="1:22" ht="12.75">
      <c r="A15" s="2">
        <v>451</v>
      </c>
      <c r="B15" t="s">
        <v>39</v>
      </c>
      <c r="C15" s="7"/>
      <c r="D15" s="8"/>
      <c r="E15" s="8"/>
      <c r="F15" s="9"/>
      <c r="G15" s="7"/>
      <c r="H15" s="9" t="s">
        <v>34</v>
      </c>
      <c r="I15" s="7">
        <v>1</v>
      </c>
      <c r="J15" s="14">
        <v>1</v>
      </c>
      <c r="K15" s="14">
        <v>2</v>
      </c>
      <c r="L15" s="9">
        <v>2</v>
      </c>
      <c r="M15" s="7" t="s">
        <v>47</v>
      </c>
      <c r="N15" s="14" t="s">
        <v>47</v>
      </c>
      <c r="O15" s="9">
        <v>1</v>
      </c>
      <c r="P15" s="14">
        <v>7</v>
      </c>
      <c r="Q15" s="16">
        <v>2</v>
      </c>
      <c r="R15" s="8"/>
      <c r="S15">
        <f>SUM(C15:O15)+4+3+3</f>
        <v>17</v>
      </c>
      <c r="T15">
        <v>4</v>
      </c>
      <c r="U15">
        <f t="shared" si="0"/>
        <v>13</v>
      </c>
      <c r="V15">
        <v>1</v>
      </c>
    </row>
    <row r="16" spans="1:22" ht="12.75">
      <c r="A16" s="2">
        <v>462</v>
      </c>
      <c r="B16" t="s">
        <v>33</v>
      </c>
      <c r="C16" s="7"/>
      <c r="D16" s="8"/>
      <c r="E16" s="8"/>
      <c r="F16" s="9"/>
      <c r="G16" s="7"/>
      <c r="H16" s="9" t="s">
        <v>34</v>
      </c>
      <c r="I16" s="7">
        <v>2</v>
      </c>
      <c r="J16" s="14">
        <v>2</v>
      </c>
      <c r="K16" s="14">
        <v>1</v>
      </c>
      <c r="L16" s="9">
        <v>1</v>
      </c>
      <c r="M16" s="7" t="s">
        <v>34</v>
      </c>
      <c r="N16" s="14" t="s">
        <v>34</v>
      </c>
      <c r="O16" s="9" t="s">
        <v>34</v>
      </c>
      <c r="P16" s="8">
        <v>12</v>
      </c>
      <c r="Q16" s="8"/>
      <c r="R16" s="8"/>
      <c r="S16">
        <f>SUM(C16:O16)+4+4+4+4</f>
        <v>22</v>
      </c>
      <c r="T16">
        <v>4</v>
      </c>
      <c r="U16">
        <f t="shared" si="0"/>
        <v>18</v>
      </c>
      <c r="V16">
        <v>3</v>
      </c>
    </row>
    <row r="17" spans="1:18" ht="12.75">
      <c r="A17" s="1" t="s">
        <v>7</v>
      </c>
      <c r="C17" s="7"/>
      <c r="D17" s="8"/>
      <c r="E17" s="8"/>
      <c r="F17" s="9"/>
      <c r="G17" s="7"/>
      <c r="H17" s="9"/>
      <c r="I17" s="7"/>
      <c r="J17" s="8"/>
      <c r="K17" s="8"/>
      <c r="L17" s="9"/>
      <c r="M17" s="7"/>
      <c r="N17" s="8"/>
      <c r="O17" s="9"/>
      <c r="P17" s="8"/>
      <c r="Q17" s="8"/>
      <c r="R17" s="8"/>
    </row>
    <row r="18" spans="1:22" ht="12.75">
      <c r="A18">
        <v>3339</v>
      </c>
      <c r="B18" t="s">
        <v>8</v>
      </c>
      <c r="C18" s="7">
        <v>1</v>
      </c>
      <c r="D18" s="8">
        <v>1</v>
      </c>
      <c r="E18" s="8">
        <v>1</v>
      </c>
      <c r="F18" s="9">
        <v>1</v>
      </c>
      <c r="G18" s="7">
        <v>1</v>
      </c>
      <c r="H18" s="9">
        <v>1</v>
      </c>
      <c r="I18" s="7">
        <v>5</v>
      </c>
      <c r="J18" s="14">
        <v>2</v>
      </c>
      <c r="K18" s="14">
        <v>5</v>
      </c>
      <c r="L18" s="9">
        <v>4</v>
      </c>
      <c r="M18" s="7">
        <v>2</v>
      </c>
      <c r="N18" s="14">
        <v>1</v>
      </c>
      <c r="O18" s="9">
        <v>3</v>
      </c>
      <c r="P18" s="8">
        <f>SUM(M18:O18)</f>
        <v>6</v>
      </c>
      <c r="Q18" s="16">
        <v>1</v>
      </c>
      <c r="R18" s="8"/>
      <c r="S18">
        <f>SUM(C18:O18)</f>
        <v>28</v>
      </c>
      <c r="T18">
        <v>5</v>
      </c>
      <c r="U18">
        <f t="shared" si="0"/>
        <v>23</v>
      </c>
      <c r="V18">
        <v>1</v>
      </c>
    </row>
    <row r="19" spans="1:22" ht="12.75">
      <c r="A19">
        <v>3320</v>
      </c>
      <c r="B19" t="s">
        <v>11</v>
      </c>
      <c r="C19" s="7">
        <v>2</v>
      </c>
      <c r="D19" s="8">
        <v>2</v>
      </c>
      <c r="E19" s="8">
        <v>2</v>
      </c>
      <c r="F19" s="9">
        <v>2</v>
      </c>
      <c r="G19" s="7">
        <v>2</v>
      </c>
      <c r="H19" s="9">
        <v>4</v>
      </c>
      <c r="I19" s="7">
        <v>7</v>
      </c>
      <c r="J19" s="14">
        <v>1</v>
      </c>
      <c r="K19" s="14">
        <v>4</v>
      </c>
      <c r="L19" s="9">
        <v>2</v>
      </c>
      <c r="M19" s="7">
        <v>3</v>
      </c>
      <c r="N19" s="14">
        <v>2</v>
      </c>
      <c r="O19" s="9">
        <v>5</v>
      </c>
      <c r="P19" s="8">
        <f aca="true" t="shared" si="1" ref="P19:P29">SUM(M19:O19)</f>
        <v>10</v>
      </c>
      <c r="Q19" s="16">
        <v>3</v>
      </c>
      <c r="R19" s="8"/>
      <c r="S19">
        <f>SUM(C19:O19)</f>
        <v>38</v>
      </c>
      <c r="T19">
        <v>7</v>
      </c>
      <c r="U19">
        <f t="shared" si="0"/>
        <v>31</v>
      </c>
      <c r="V19">
        <v>2</v>
      </c>
    </row>
    <row r="20" spans="1:22" ht="12.75">
      <c r="A20">
        <v>5600</v>
      </c>
      <c r="B20" t="s">
        <v>9</v>
      </c>
      <c r="C20" s="7">
        <v>4</v>
      </c>
      <c r="D20" s="8">
        <v>3</v>
      </c>
      <c r="E20" s="8">
        <v>3</v>
      </c>
      <c r="F20" s="9" t="s">
        <v>10</v>
      </c>
      <c r="G20" s="7">
        <v>6</v>
      </c>
      <c r="H20" s="9">
        <v>5</v>
      </c>
      <c r="I20" s="7">
        <v>2</v>
      </c>
      <c r="J20" s="14">
        <v>3</v>
      </c>
      <c r="K20" s="14">
        <v>7</v>
      </c>
      <c r="L20" s="9">
        <v>5</v>
      </c>
      <c r="M20" s="7">
        <v>8</v>
      </c>
      <c r="N20" s="14">
        <v>7</v>
      </c>
      <c r="O20" s="9">
        <v>8</v>
      </c>
      <c r="P20" s="8">
        <f t="shared" si="1"/>
        <v>23</v>
      </c>
      <c r="Q20" s="16">
        <v>9</v>
      </c>
      <c r="R20" s="8"/>
      <c r="S20">
        <f>SUM(C20:O20)+8</f>
        <v>69</v>
      </c>
      <c r="T20">
        <v>8</v>
      </c>
      <c r="U20">
        <f t="shared" si="0"/>
        <v>61</v>
      </c>
      <c r="V20">
        <v>4</v>
      </c>
    </row>
    <row r="21" spans="1:22" ht="12.75">
      <c r="A21">
        <v>2303</v>
      </c>
      <c r="B21" t="s">
        <v>24</v>
      </c>
      <c r="C21" s="7">
        <v>3</v>
      </c>
      <c r="D21" s="8" t="s">
        <v>28</v>
      </c>
      <c r="E21" s="8" t="s">
        <v>28</v>
      </c>
      <c r="F21" s="9" t="s">
        <v>28</v>
      </c>
      <c r="G21" s="7">
        <v>3</v>
      </c>
      <c r="H21" s="9">
        <v>3</v>
      </c>
      <c r="I21" s="7">
        <v>3</v>
      </c>
      <c r="J21" s="14">
        <v>4</v>
      </c>
      <c r="K21" s="14">
        <v>3</v>
      </c>
      <c r="L21" s="9">
        <v>8</v>
      </c>
      <c r="M21" s="7">
        <v>7</v>
      </c>
      <c r="N21" s="14">
        <v>3</v>
      </c>
      <c r="O21" s="9">
        <v>1</v>
      </c>
      <c r="P21" s="8">
        <f t="shared" si="1"/>
        <v>11</v>
      </c>
      <c r="Q21" s="16">
        <v>4</v>
      </c>
      <c r="R21" s="8"/>
      <c r="S21">
        <f>SUM(C21:O21)+8+8+8</f>
        <v>62</v>
      </c>
      <c r="T21">
        <v>8</v>
      </c>
      <c r="U21">
        <f t="shared" si="0"/>
        <v>54</v>
      </c>
      <c r="V21">
        <v>3</v>
      </c>
    </row>
    <row r="22" spans="1:22" ht="12.75">
      <c r="A22">
        <v>5463</v>
      </c>
      <c r="B22" t="s">
        <v>23</v>
      </c>
      <c r="C22" s="7">
        <v>6</v>
      </c>
      <c r="D22" s="8">
        <v>4</v>
      </c>
      <c r="E22" s="8">
        <v>4</v>
      </c>
      <c r="F22" s="9" t="s">
        <v>10</v>
      </c>
      <c r="G22" s="7" t="s">
        <v>49</v>
      </c>
      <c r="H22" s="9" t="s">
        <v>49</v>
      </c>
      <c r="I22" s="7">
        <v>6</v>
      </c>
      <c r="J22" s="14">
        <v>5</v>
      </c>
      <c r="K22" s="14">
        <v>6</v>
      </c>
      <c r="L22" s="9">
        <v>7</v>
      </c>
      <c r="M22" s="7" t="s">
        <v>49</v>
      </c>
      <c r="N22" s="14" t="s">
        <v>49</v>
      </c>
      <c r="O22" s="9" t="s">
        <v>49</v>
      </c>
      <c r="P22" s="8">
        <f>13+13+13</f>
        <v>39</v>
      </c>
      <c r="Q22" s="13"/>
      <c r="R22" s="8"/>
      <c r="S22">
        <f>SUM(C22:O22)+8+13+13+13+13+13</f>
        <v>111</v>
      </c>
      <c r="T22">
        <v>13</v>
      </c>
      <c r="U22">
        <f t="shared" si="0"/>
        <v>98</v>
      </c>
      <c r="V22">
        <v>7</v>
      </c>
    </row>
    <row r="23" spans="1:22" ht="12.75">
      <c r="A23">
        <v>4257</v>
      </c>
      <c r="B23" t="s">
        <v>13</v>
      </c>
      <c r="C23" s="7">
        <v>7</v>
      </c>
      <c r="D23" s="8" t="s">
        <v>28</v>
      </c>
      <c r="E23" s="8" t="s">
        <v>28</v>
      </c>
      <c r="F23" s="9" t="s">
        <v>28</v>
      </c>
      <c r="G23" s="7">
        <v>6</v>
      </c>
      <c r="H23" s="9">
        <v>6</v>
      </c>
      <c r="I23" s="7" t="s">
        <v>49</v>
      </c>
      <c r="J23" s="14" t="s">
        <v>49</v>
      </c>
      <c r="K23" s="14" t="s">
        <v>49</v>
      </c>
      <c r="L23" s="9" t="s">
        <v>49</v>
      </c>
      <c r="M23" s="7">
        <v>6</v>
      </c>
      <c r="N23" s="14">
        <v>6</v>
      </c>
      <c r="O23" s="9" t="s">
        <v>50</v>
      </c>
      <c r="P23" s="8">
        <v>22</v>
      </c>
      <c r="Q23" s="16">
        <v>8</v>
      </c>
      <c r="R23" s="8"/>
      <c r="S23">
        <f>SUM(C23:O23)+8+8+8+13+13+13+13+10</f>
        <v>117</v>
      </c>
      <c r="T23">
        <v>13</v>
      </c>
      <c r="U23">
        <f t="shared" si="0"/>
        <v>104</v>
      </c>
      <c r="V23">
        <v>9</v>
      </c>
    </row>
    <row r="24" spans="1:22" ht="12.75">
      <c r="A24">
        <v>5589</v>
      </c>
      <c r="B24" t="s">
        <v>12</v>
      </c>
      <c r="C24" s="7">
        <v>5</v>
      </c>
      <c r="D24" s="8" t="s">
        <v>28</v>
      </c>
      <c r="E24" s="8" t="s">
        <v>28</v>
      </c>
      <c r="F24" s="9" t="s">
        <v>28</v>
      </c>
      <c r="G24" s="7">
        <v>7</v>
      </c>
      <c r="H24" s="9">
        <v>8</v>
      </c>
      <c r="I24" s="7" t="s">
        <v>49</v>
      </c>
      <c r="J24" s="14" t="s">
        <v>49</v>
      </c>
      <c r="K24" s="14" t="s">
        <v>49</v>
      </c>
      <c r="L24" s="9" t="s">
        <v>49</v>
      </c>
      <c r="M24" s="7">
        <v>4</v>
      </c>
      <c r="N24" s="14">
        <v>9</v>
      </c>
      <c r="O24" s="9">
        <v>7</v>
      </c>
      <c r="P24" s="8">
        <f t="shared" si="1"/>
        <v>20</v>
      </c>
      <c r="Q24" s="16">
        <v>7</v>
      </c>
      <c r="R24" s="8"/>
      <c r="S24">
        <f>SUM(C24:O24)+8+8+8+13+13+13+13</f>
        <v>116</v>
      </c>
      <c r="T24">
        <v>13</v>
      </c>
      <c r="U24">
        <f t="shared" si="0"/>
        <v>103</v>
      </c>
      <c r="V24">
        <v>8</v>
      </c>
    </row>
    <row r="25" spans="1:22" ht="12.75">
      <c r="A25">
        <v>4414</v>
      </c>
      <c r="B25" t="s">
        <v>26</v>
      </c>
      <c r="C25" s="7" t="s">
        <v>49</v>
      </c>
      <c r="D25" s="8" t="s">
        <v>49</v>
      </c>
      <c r="E25" s="8" t="s">
        <v>49</v>
      </c>
      <c r="F25" s="8" t="s">
        <v>49</v>
      </c>
      <c r="G25" s="7">
        <v>5</v>
      </c>
      <c r="H25" s="9">
        <v>2</v>
      </c>
      <c r="I25" s="7" t="s">
        <v>49</v>
      </c>
      <c r="J25" s="14" t="s">
        <v>49</v>
      </c>
      <c r="K25" s="14" t="s">
        <v>49</v>
      </c>
      <c r="L25" s="9" t="s">
        <v>49</v>
      </c>
      <c r="M25" s="7" t="s">
        <v>49</v>
      </c>
      <c r="N25" s="14" t="s">
        <v>49</v>
      </c>
      <c r="O25" s="9" t="s">
        <v>49</v>
      </c>
      <c r="P25" s="8">
        <v>39</v>
      </c>
      <c r="Q25" s="13"/>
      <c r="R25" s="8"/>
      <c r="S25">
        <f>SUM(C25:O25)+13+13+13+13+13+13+13+13+13+13+13</f>
        <v>150</v>
      </c>
      <c r="T25">
        <v>13</v>
      </c>
      <c r="U25">
        <f t="shared" si="0"/>
        <v>137</v>
      </c>
      <c r="V25">
        <v>12</v>
      </c>
    </row>
    <row r="26" spans="1:22" ht="12.75">
      <c r="A26">
        <v>5466</v>
      </c>
      <c r="B26" t="s">
        <v>25</v>
      </c>
      <c r="C26" s="7" t="s">
        <v>49</v>
      </c>
      <c r="D26" s="8" t="s">
        <v>49</v>
      </c>
      <c r="E26" s="8" t="s">
        <v>49</v>
      </c>
      <c r="F26" s="8" t="s">
        <v>49</v>
      </c>
      <c r="G26" s="7">
        <v>4</v>
      </c>
      <c r="H26" s="9">
        <v>7</v>
      </c>
      <c r="I26" s="7">
        <v>4</v>
      </c>
      <c r="J26" s="14">
        <v>7</v>
      </c>
      <c r="K26" s="14">
        <v>8</v>
      </c>
      <c r="L26" s="9">
        <v>6</v>
      </c>
      <c r="M26" s="7">
        <v>9</v>
      </c>
      <c r="N26" s="14">
        <v>4</v>
      </c>
      <c r="O26" s="9">
        <v>2</v>
      </c>
      <c r="P26" s="8">
        <f t="shared" si="1"/>
        <v>15</v>
      </c>
      <c r="Q26" s="16">
        <v>5</v>
      </c>
      <c r="R26" s="8"/>
      <c r="S26">
        <f>SUM(C26:O26)+13+13+13</f>
        <v>90</v>
      </c>
      <c r="T26">
        <v>13</v>
      </c>
      <c r="U26">
        <f t="shared" si="0"/>
        <v>77</v>
      </c>
      <c r="V26">
        <v>5</v>
      </c>
    </row>
    <row r="27" spans="1:22" ht="12.75">
      <c r="A27">
        <v>5055</v>
      </c>
      <c r="B27" t="s">
        <v>36</v>
      </c>
      <c r="C27" s="7" t="s">
        <v>49</v>
      </c>
      <c r="D27" s="8" t="s">
        <v>49</v>
      </c>
      <c r="E27" s="8" t="s">
        <v>49</v>
      </c>
      <c r="F27" s="8" t="s">
        <v>49</v>
      </c>
      <c r="G27" s="7" t="s">
        <v>49</v>
      </c>
      <c r="H27" s="9" t="s">
        <v>49</v>
      </c>
      <c r="I27" s="7" t="s">
        <v>37</v>
      </c>
      <c r="J27" s="8">
        <v>8</v>
      </c>
      <c r="K27" s="14">
        <v>2</v>
      </c>
      <c r="L27" s="9">
        <v>3</v>
      </c>
      <c r="M27" s="7" t="s">
        <v>49</v>
      </c>
      <c r="N27" s="14" t="s">
        <v>49</v>
      </c>
      <c r="O27" s="9" t="s">
        <v>49</v>
      </c>
      <c r="P27" s="8">
        <v>39</v>
      </c>
      <c r="Q27" s="13"/>
      <c r="R27" s="8"/>
      <c r="S27">
        <f>SUM(C27:O27)+13+13+13+13+13+13+9+13+13+13</f>
        <v>139</v>
      </c>
      <c r="T27">
        <v>13</v>
      </c>
      <c r="U27">
        <f t="shared" si="0"/>
        <v>126</v>
      </c>
      <c r="V27">
        <v>10</v>
      </c>
    </row>
    <row r="28" spans="1:22" ht="12.75">
      <c r="A28">
        <v>4324</v>
      </c>
      <c r="B28" t="s">
        <v>48</v>
      </c>
      <c r="C28" s="7" t="s">
        <v>49</v>
      </c>
      <c r="D28" s="8" t="s">
        <v>49</v>
      </c>
      <c r="E28" s="8" t="s">
        <v>49</v>
      </c>
      <c r="F28" s="8" t="s">
        <v>49</v>
      </c>
      <c r="G28" s="7" t="s">
        <v>49</v>
      </c>
      <c r="H28" s="9" t="s">
        <v>49</v>
      </c>
      <c r="I28" s="7" t="s">
        <v>49</v>
      </c>
      <c r="J28" s="14" t="s">
        <v>49</v>
      </c>
      <c r="K28" s="14" t="s">
        <v>49</v>
      </c>
      <c r="L28" s="9" t="s">
        <v>49</v>
      </c>
      <c r="M28" s="7">
        <v>5</v>
      </c>
      <c r="N28" s="14">
        <v>8</v>
      </c>
      <c r="O28" s="9">
        <v>6</v>
      </c>
      <c r="P28" s="8">
        <f t="shared" si="1"/>
        <v>19</v>
      </c>
      <c r="Q28" s="16">
        <v>6</v>
      </c>
      <c r="R28" s="8"/>
      <c r="S28">
        <f>SUM(C28:O28)+13+13+13+13+13+13+13+13+13+13</f>
        <v>149</v>
      </c>
      <c r="T28">
        <v>13</v>
      </c>
      <c r="U28">
        <f t="shared" si="0"/>
        <v>136</v>
      </c>
      <c r="V28">
        <v>11</v>
      </c>
    </row>
    <row r="29" spans="1:22" ht="12.75">
      <c r="A29">
        <v>5274</v>
      </c>
      <c r="B29" t="s">
        <v>35</v>
      </c>
      <c r="C29" s="7" t="s">
        <v>49</v>
      </c>
      <c r="D29" s="8" t="s">
        <v>49</v>
      </c>
      <c r="E29" s="8" t="s">
        <v>49</v>
      </c>
      <c r="F29" s="8" t="s">
        <v>49</v>
      </c>
      <c r="G29" s="7" t="s">
        <v>49</v>
      </c>
      <c r="H29" s="9" t="s">
        <v>49</v>
      </c>
      <c r="I29" s="7">
        <v>1</v>
      </c>
      <c r="J29" s="14">
        <v>6</v>
      </c>
      <c r="K29" s="14">
        <v>1</v>
      </c>
      <c r="L29" s="9">
        <v>1</v>
      </c>
      <c r="M29" s="7">
        <v>1</v>
      </c>
      <c r="N29" s="14">
        <v>5</v>
      </c>
      <c r="O29" s="9">
        <v>4</v>
      </c>
      <c r="P29" s="8">
        <f t="shared" si="1"/>
        <v>10</v>
      </c>
      <c r="Q29" s="16">
        <v>2</v>
      </c>
      <c r="R29" s="8"/>
      <c r="S29">
        <f>SUM(C29:O29)+13+13+13+13+13+13</f>
        <v>97</v>
      </c>
      <c r="T29">
        <v>13</v>
      </c>
      <c r="U29">
        <f t="shared" si="0"/>
        <v>84</v>
      </c>
      <c r="V29">
        <v>6</v>
      </c>
    </row>
    <row r="30" spans="1:18" ht="12.75">
      <c r="A30" s="1" t="s">
        <v>14</v>
      </c>
      <c r="C30" s="7"/>
      <c r="D30" s="8"/>
      <c r="E30" s="8"/>
      <c r="F30" s="9"/>
      <c r="G30" s="7"/>
      <c r="H30" s="9"/>
      <c r="I30" s="7"/>
      <c r="J30" s="8"/>
      <c r="K30" s="8"/>
      <c r="L30" s="9"/>
      <c r="M30" s="7"/>
      <c r="N30" s="8"/>
      <c r="O30" s="9"/>
      <c r="P30" s="8"/>
      <c r="Q30" s="8"/>
      <c r="R30" s="8"/>
    </row>
    <row r="31" spans="1:22" ht="12.75">
      <c r="A31">
        <v>165898</v>
      </c>
      <c r="B31" t="s">
        <v>15</v>
      </c>
      <c r="C31" s="7">
        <v>1</v>
      </c>
      <c r="D31" s="8">
        <v>1</v>
      </c>
      <c r="E31" s="8">
        <v>1</v>
      </c>
      <c r="F31" s="9">
        <v>1</v>
      </c>
      <c r="G31" s="7"/>
      <c r="H31" s="9"/>
      <c r="I31" s="7" t="s">
        <v>41</v>
      </c>
      <c r="J31" s="8" t="s">
        <v>41</v>
      </c>
      <c r="K31" s="8" t="s">
        <v>41</v>
      </c>
      <c r="L31" s="9"/>
      <c r="M31" s="7" t="s">
        <v>41</v>
      </c>
      <c r="N31" s="14" t="s">
        <v>41</v>
      </c>
      <c r="O31" s="9" t="s">
        <v>41</v>
      </c>
      <c r="P31" s="8">
        <v>24</v>
      </c>
      <c r="Q31" s="8"/>
      <c r="R31" s="8"/>
      <c r="S31">
        <f>SUM(C31:O31)+8+8+8+8+8+8</f>
        <v>52</v>
      </c>
      <c r="T31">
        <v>8</v>
      </c>
      <c r="U31">
        <f t="shared" si="0"/>
        <v>44</v>
      </c>
      <c r="V31">
        <v>3</v>
      </c>
    </row>
    <row r="32" spans="1:22" ht="12.75">
      <c r="A32">
        <v>152940</v>
      </c>
      <c r="B32" t="s">
        <v>38</v>
      </c>
      <c r="C32" s="7" t="s">
        <v>41</v>
      </c>
      <c r="D32" s="8" t="s">
        <v>41</v>
      </c>
      <c r="E32" s="8" t="s">
        <v>41</v>
      </c>
      <c r="F32" s="9" t="s">
        <v>41</v>
      </c>
      <c r="G32" s="7"/>
      <c r="H32" s="9"/>
      <c r="I32" s="7">
        <v>2</v>
      </c>
      <c r="J32" s="14">
        <v>3</v>
      </c>
      <c r="K32" s="14">
        <v>2</v>
      </c>
      <c r="L32" s="9"/>
      <c r="M32" s="7" t="s">
        <v>41</v>
      </c>
      <c r="N32" s="14" t="s">
        <v>41</v>
      </c>
      <c r="O32" s="9" t="s">
        <v>41</v>
      </c>
      <c r="P32" s="8">
        <v>24</v>
      </c>
      <c r="Q32" s="8"/>
      <c r="R32" s="8"/>
      <c r="S32">
        <f>SUM(C32:O32)+8+8+8+8+8+8+8</f>
        <v>63</v>
      </c>
      <c r="T32">
        <v>8</v>
      </c>
      <c r="U32">
        <f t="shared" si="0"/>
        <v>55</v>
      </c>
      <c r="V32">
        <v>5</v>
      </c>
    </row>
    <row r="33" spans="1:22" ht="12.75">
      <c r="A33">
        <v>148869</v>
      </c>
      <c r="B33" t="s">
        <v>30</v>
      </c>
      <c r="C33" s="7">
        <v>2</v>
      </c>
      <c r="D33" s="8">
        <v>2</v>
      </c>
      <c r="E33" s="8">
        <v>2</v>
      </c>
      <c r="F33" s="9" t="s">
        <v>27</v>
      </c>
      <c r="G33" s="7"/>
      <c r="H33" s="9"/>
      <c r="I33" s="7">
        <v>1</v>
      </c>
      <c r="J33" s="8">
        <v>1</v>
      </c>
      <c r="K33" s="8">
        <v>1</v>
      </c>
      <c r="L33" s="9"/>
      <c r="M33" s="7">
        <v>3</v>
      </c>
      <c r="N33" s="14">
        <v>4</v>
      </c>
      <c r="O33" s="9">
        <v>1</v>
      </c>
      <c r="P33" s="8">
        <f>SUM(M33:O33)</f>
        <v>8</v>
      </c>
      <c r="Q33" s="16">
        <v>2</v>
      </c>
      <c r="R33" s="8"/>
      <c r="S33">
        <f>SUM(C33:O33)+4</f>
        <v>21</v>
      </c>
      <c r="T33">
        <v>4</v>
      </c>
      <c r="U33">
        <f t="shared" si="0"/>
        <v>17</v>
      </c>
      <c r="V33">
        <v>1</v>
      </c>
    </row>
    <row r="34" spans="1:22" ht="12.75">
      <c r="A34">
        <v>168276</v>
      </c>
      <c r="B34" t="s">
        <v>51</v>
      </c>
      <c r="C34" s="7" t="s">
        <v>41</v>
      </c>
      <c r="D34" s="8" t="s">
        <v>41</v>
      </c>
      <c r="E34" s="8" t="s">
        <v>41</v>
      </c>
      <c r="F34" s="9" t="s">
        <v>41</v>
      </c>
      <c r="G34" s="7"/>
      <c r="H34" s="9"/>
      <c r="I34" s="7" t="s">
        <v>41</v>
      </c>
      <c r="J34" s="8" t="s">
        <v>41</v>
      </c>
      <c r="K34" s="8" t="s">
        <v>41</v>
      </c>
      <c r="L34" s="9"/>
      <c r="M34" s="7">
        <v>1</v>
      </c>
      <c r="N34" s="14">
        <v>1</v>
      </c>
      <c r="O34" s="9">
        <v>2</v>
      </c>
      <c r="P34" s="8">
        <f>SUM(M34:O34)</f>
        <v>4</v>
      </c>
      <c r="Q34" s="16">
        <v>1</v>
      </c>
      <c r="R34" s="8"/>
      <c r="S34">
        <f>SUM(C34:O34)+8+8+8+8+8+8+8</f>
        <v>60</v>
      </c>
      <c r="T34">
        <v>8</v>
      </c>
      <c r="U34">
        <f t="shared" si="0"/>
        <v>52</v>
      </c>
      <c r="V34">
        <v>4</v>
      </c>
    </row>
    <row r="35" spans="1:22" ht="12.75">
      <c r="A35">
        <v>121366</v>
      </c>
      <c r="B35" t="s">
        <v>52</v>
      </c>
      <c r="C35" s="7" t="s">
        <v>41</v>
      </c>
      <c r="D35" s="8" t="s">
        <v>41</v>
      </c>
      <c r="E35" s="8" t="s">
        <v>41</v>
      </c>
      <c r="F35" s="9" t="s">
        <v>41</v>
      </c>
      <c r="G35" s="7"/>
      <c r="H35" s="9"/>
      <c r="I35" s="7" t="s">
        <v>41</v>
      </c>
      <c r="J35" s="8" t="s">
        <v>41</v>
      </c>
      <c r="K35" s="8" t="s">
        <v>41</v>
      </c>
      <c r="L35" s="9"/>
      <c r="M35" s="7" t="s">
        <v>53</v>
      </c>
      <c r="N35" s="14" t="s">
        <v>53</v>
      </c>
      <c r="O35" s="9">
        <v>5</v>
      </c>
      <c r="P35" s="8">
        <v>17</v>
      </c>
      <c r="Q35" s="13">
        <v>5</v>
      </c>
      <c r="R35" s="8"/>
      <c r="S35">
        <f>SUM(C35:O35)+8+8+8+8+8+8+8+6+6</f>
        <v>73</v>
      </c>
      <c r="T35">
        <v>8</v>
      </c>
      <c r="U35">
        <f t="shared" si="0"/>
        <v>65</v>
      </c>
      <c r="V35">
        <v>7</v>
      </c>
    </row>
    <row r="36" spans="1:22" ht="12.75">
      <c r="A36">
        <v>159434</v>
      </c>
      <c r="B36" t="s">
        <v>26</v>
      </c>
      <c r="C36" s="7" t="s">
        <v>41</v>
      </c>
      <c r="D36" s="8" t="s">
        <v>41</v>
      </c>
      <c r="E36" s="8" t="s">
        <v>41</v>
      </c>
      <c r="F36" s="9" t="s">
        <v>41</v>
      </c>
      <c r="G36" s="7"/>
      <c r="H36" s="9"/>
      <c r="I36" s="7" t="s">
        <v>41</v>
      </c>
      <c r="J36" s="8" t="s">
        <v>41</v>
      </c>
      <c r="K36" s="8" t="s">
        <v>41</v>
      </c>
      <c r="L36" s="9"/>
      <c r="M36" s="7">
        <v>2</v>
      </c>
      <c r="N36" s="14">
        <v>2</v>
      </c>
      <c r="O36" s="9">
        <v>4</v>
      </c>
      <c r="P36" s="8">
        <f>SUM(M36:O36)</f>
        <v>8</v>
      </c>
      <c r="Q36" s="16">
        <v>3</v>
      </c>
      <c r="R36" s="8"/>
      <c r="S36">
        <f>SUM(C36:O36)+8+8+8+8+8+8+8</f>
        <v>64</v>
      </c>
      <c r="T36">
        <v>8</v>
      </c>
      <c r="U36">
        <f t="shared" si="0"/>
        <v>56</v>
      </c>
      <c r="V36">
        <v>6</v>
      </c>
    </row>
    <row r="37" spans="1:22" ht="12.75">
      <c r="A37">
        <v>159785</v>
      </c>
      <c r="B37" t="s">
        <v>29</v>
      </c>
      <c r="C37" s="10">
        <v>3</v>
      </c>
      <c r="D37" s="11">
        <v>3</v>
      </c>
      <c r="E37" s="11">
        <v>3</v>
      </c>
      <c r="F37" s="12" t="s">
        <v>16</v>
      </c>
      <c r="G37" s="10"/>
      <c r="H37" s="12"/>
      <c r="I37" s="10">
        <v>3</v>
      </c>
      <c r="J37" s="11">
        <v>2</v>
      </c>
      <c r="K37" s="11">
        <v>3</v>
      </c>
      <c r="L37" s="12"/>
      <c r="M37" s="10">
        <v>4</v>
      </c>
      <c r="N37" s="17">
        <v>3</v>
      </c>
      <c r="O37" s="12">
        <v>3</v>
      </c>
      <c r="P37" s="8">
        <f>SUM(M37:O37)</f>
        <v>10</v>
      </c>
      <c r="Q37" s="16">
        <v>4</v>
      </c>
      <c r="R37" s="8"/>
      <c r="S37">
        <f>SUM(C37:O37)+4</f>
        <v>31</v>
      </c>
      <c r="T37">
        <v>4</v>
      </c>
      <c r="U37">
        <f t="shared" si="0"/>
        <v>27</v>
      </c>
      <c r="V37">
        <v>2</v>
      </c>
    </row>
  </sheetData>
  <printOptions gridLines="1"/>
  <pageMargins left="0.75" right="0.75" top="1" bottom="1" header="0.5" footer="0.5"/>
  <pageSetup fitToHeight="1" fitToWidth="1" horizontalDpi="300" verticalDpi="300" orientation="landscape" paperSize="5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Bryde, Jr.</dc:creator>
  <cp:keywords/>
  <dc:description/>
  <cp:lastModifiedBy>wcb0685</cp:lastModifiedBy>
  <cp:lastPrinted>2005-06-06T12:51:45Z</cp:lastPrinted>
  <dcterms:created xsi:type="dcterms:W3CDTF">2005-05-02T21:48:40Z</dcterms:created>
  <dcterms:modified xsi:type="dcterms:W3CDTF">2005-06-06T12:53:20Z</dcterms:modified>
  <cp:category/>
  <cp:version/>
  <cp:contentType/>
  <cp:contentStatus/>
</cp:coreProperties>
</file>